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EPAC\1 Demonstrativos\2022\11 NOVEMBRO\"/>
    </mc:Choice>
  </mc:AlternateContent>
  <xr:revisionPtr revIDLastSave="0" documentId="13_ncr:1_{8EF5A1C2-A51B-4A63-A7D0-B04DC9FE2F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te Financeiro" sheetId="2" r:id="rId1"/>
    <sheet name="Planilha1" sheetId="3" r:id="rId2"/>
  </sheets>
  <definedNames>
    <definedName name="_xlnm.Print_Area" localSheetId="0">'Balancete Financeiro'!$B$2:$Q$35</definedName>
    <definedName name="_xlnm.Print_Area" localSheetId="1">Planilha1!$A$1:$G$25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" l="1"/>
  <c r="H19" i="2"/>
  <c r="P22" i="2"/>
  <c r="P19" i="2"/>
  <c r="G3" i="3"/>
  <c r="G13" i="3"/>
  <c r="H13" i="2"/>
  <c r="H20" i="2" l="1"/>
  <c r="P21" i="2" l="1"/>
  <c r="I21" i="2" l="1"/>
  <c r="I19" i="2"/>
  <c r="I16" i="2" s="1"/>
  <c r="I14" i="2"/>
  <c r="I12" i="2"/>
  <c r="I10" i="2"/>
  <c r="Q22" i="2"/>
  <c r="Q21" i="2" s="1"/>
  <c r="Q19" i="2"/>
  <c r="Q16" i="2" s="1"/>
  <c r="Q14" i="2"/>
  <c r="Q9" i="2"/>
  <c r="I9" i="2" l="1"/>
  <c r="I24" i="2"/>
  <c r="Q24" i="2"/>
  <c r="P9" i="2"/>
  <c r="H10" i="2"/>
  <c r="H14" i="2"/>
  <c r="P14" i="2"/>
  <c r="H16" i="2"/>
  <c r="P16" i="2"/>
  <c r="H21" i="2"/>
  <c r="P24" i="2" l="1"/>
  <c r="H12" i="2"/>
  <c r="H9" i="2" s="1"/>
  <c r="H24" i="2" s="1"/>
  <c r="P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tc={B4A09B99-3C76-4690-AB3D-89F9B64F287C}</author>
    <author>tc={9A200047-73CA-4F3C-B58A-48301D5563B2}</author>
    <author>tc={945805EF-1E42-4139-9DA7-F45FE7F23E28}</author>
    <author>tc={10E832A6-CC70-47FD-9BD2-0961AC67B012}</author>
    <author>tc={C18B0F79-75A0-4277-A93E-E41855B2AF0B}</author>
  </authors>
  <commentList>
    <comment ref="H13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H19" authorId="1" shapeId="0" xr:uid="{B4A09B99-3C76-4690-AB3D-89F9B64F287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19" authorId="2" shapeId="0" xr:uid="{9A200047-73CA-4F3C-B58A-48301D5563B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H20" authorId="3" shapeId="0" xr:uid="{945805EF-1E42-4139-9DA7-F45FE7F23E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0" authorId="4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2" authorId="5" shapeId="0" xr:uid="{C18B0F79-75A0-4277-A93E-E41855B2AF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tc={81E51BE9-788F-4BCC-B8C9-372E29BF4EB0}</author>
    <author>tc={881ED04B-581D-4A58-879A-BC9A73477918}</author>
    <author>tc={DA72DA37-541B-4F27-BEE3-45BAD44CC33E}</author>
    <author>tc={ACD1E6B9-DBEC-461C-AD8F-91C1CA1C5948}</author>
  </authors>
  <commentList>
    <comment ref="G3" authorId="0" shapeId="0" xr:uid="{81E51BE9-788F-4BCC-B8C9-372E29BF4EB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G13" authorId="1" shapeId="0" xr:uid="{881ED04B-581D-4A58-879A-BC9A734779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G18" authorId="2" shapeId="0" xr:uid="{DA72DA37-541B-4F27-BEE3-45BAD44CC33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G24" authorId="3" shapeId="0" xr:uid="{ACD1E6B9-DBEC-461C-AD8F-91C1CA1C594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</commentList>
</comments>
</file>

<file path=xl/sharedStrings.xml><?xml version="1.0" encoding="utf-8"?>
<sst xmlns="http://schemas.openxmlformats.org/spreadsheetml/2006/main" count="97" uniqueCount="68">
  <si>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</si>
  <si>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</si>
  <si>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</si>
  <si>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</si>
  <si>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</si>
  <si>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</si>
  <si>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</si>
  <si>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</si>
  <si>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</si>
  <si>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</si>
  <si>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</si>
  <si>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</si>
  <si>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</si>
  <si>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</si>
  <si>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</si>
  <si>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</si>
  <si>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</si>
  <si>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</si>
  <si>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</si>
  <si>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</si>
  <si>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</si>
  <si>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</si>
  <si>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</si>
  <si>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</si>
  <si>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</si>
  <si>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</si>
  <si>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</si>
  <si>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</si>
  <si>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</si>
  <si>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</si>
  <si>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</si>
  <si>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</si>
  <si>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</si>
  <si>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COORDENAÇÃO DE ADMINISTRAÇÃO E FINANCAS</t>
  </si>
  <si>
    <t>SECRETÁRIA MUNICIPAL DE CULTURA</t>
  </si>
  <si>
    <t>SMC - CAF</t>
  </si>
  <si>
    <t>RF 755.057-0</t>
  </si>
  <si>
    <t>CAIO VINICIUS DA ROCHA FUJITA</t>
  </si>
  <si>
    <t>RF 859.585-2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</si>
  <si>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</si>
  <si>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</si>
  <si>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</si>
  <si>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t>BALANCETE FINANCEIRO DE NOVEMBRO/2022</t>
  </si>
  <si>
    <r>
      <t xml:space="preserve">TESOURO MUNICIPAL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</si>
  <si>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OUTROS PAGAMENTOS EXTRAORÇAMENTÁRIOS </t>
    </r>
    <r>
      <rPr>
        <b/>
        <vertAlign val="superscript"/>
        <sz val="11"/>
        <color rgb="FF000000"/>
        <rFont val="Calibri"/>
        <family val="2"/>
        <scheme val="minor"/>
      </rPr>
      <t>5</t>
    </r>
  </si>
  <si>
    <r>
      <t>DEPÓSITOS RESTITUÍVEIS E VALORES VINCULADOS</t>
    </r>
    <r>
      <rPr>
        <vertAlign val="superscript"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4</t>
    </r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</si>
  <si>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</si>
  <si>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DEPÓSITOS RESTITUÍVEIS E VALORES VINCULADOS </t>
    </r>
    <r>
      <rPr>
        <b/>
        <vertAlign val="superscript"/>
        <sz val="11"/>
        <color rgb="FF000000"/>
        <rFont val="Calibri"/>
        <family val="2"/>
        <scheme val="minor"/>
      </rPr>
      <t>2</t>
    </r>
  </si>
  <si>
    <r>
      <t xml:space="preserve">OUTROS RECEBIMENTOS EXTRAORÇAMENTÁRIOS 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</si>
  <si>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>01/02/2022 Estorno da desvincução de receita de dezembro/2021 efetuada a maior em 27/01/22 processo SEI 6017.2022/0049863-9</t>
  </si>
  <si>
    <t>Referentea saída de recursos no dia 27/01/2022 PROC SEI 6017.2022/0002672-9 correspondente a Desvinculação DEZ/2021.</t>
  </si>
  <si>
    <t>17/03/2022 Apropriação DRD 2735 (reclassificação da rubrica 35375 - Créditos a Regularizar para 43287 - FEPAC)</t>
  </si>
  <si>
    <r>
      <t xml:space="preserve">Nota Explicativa 1: </t>
    </r>
    <r>
      <rPr>
        <sz val="10"/>
        <rFont val="Calibri"/>
        <family val="2"/>
        <scheme val="minor"/>
      </rPr>
      <t>Conforme Emenda Constitucional nº 93/2016 e Portaria SF nº 206/2022, referente à desvinculação dos valores arrecadados até 30/06/2022.</t>
    </r>
  </si>
  <si>
    <t>Arrecadação SAF 39218</t>
  </si>
  <si>
    <t>Arrecadação SAF 43287</t>
  </si>
  <si>
    <r>
      <t>Arrecadação SAF 43289 (</t>
    </r>
    <r>
      <rPr>
        <sz val="10"/>
        <color rgb="FFFF0000"/>
        <rFont val="Arial"/>
        <family val="2"/>
      </rPr>
      <t>REDUTORA</t>
    </r>
    <r>
      <rPr>
        <sz val="10"/>
        <color indexed="8"/>
        <rFont val="Arial"/>
        <family val="2"/>
      </rPr>
      <t>)</t>
    </r>
  </si>
  <si>
    <t>(-) DRD</t>
  </si>
  <si>
    <r>
      <t xml:space="preserve">Nota Explicativa 3: </t>
    </r>
    <r>
      <rPr>
        <sz val="10"/>
        <rFont val="Calibri"/>
        <family val="2"/>
        <scheme val="minor"/>
      </rPr>
      <t>Transferências de recursos financeiros referentes aos DAMSP recolhidos de 01/10 até 31/12/2021 da conta do Tesouro Municipal para conta do FEPAC, conforme Instrução Normativa SF/SUTEM 11/2015.</t>
    </r>
  </si>
  <si>
    <r>
      <t xml:space="preserve">Nota Explicativa 4: </t>
    </r>
    <r>
      <rPr>
        <sz val="10"/>
        <rFont val="Calibri"/>
        <family val="2"/>
        <scheme val="minor"/>
      </rPr>
      <t>Valores arrecadados até 30/10/2022 referentes aos DAMSP ainda não transferidos à conta do FEPAC.</t>
    </r>
  </si>
  <si>
    <t>25/02/2022 Transferências de recursos referentes aos DAMSP recolhidos   de 01 a 31/01/2022 da conta do Tesouro Municipal para conta do FEPAC</t>
  </si>
  <si>
    <t>28/03/2022 Transferências de recursos referentes aos DAMSP recolhidos   de 01 a 28/02/2022 da conta do Tesouro Municipal para conta do FEPAC</t>
  </si>
  <si>
    <t>23/05/2022 Transferências de recursos referentes aos DAMSP recolhidos   de 01 a 30/04/2022 da conta do Tesouro Municipal para conta do FEPAC</t>
  </si>
  <si>
    <t>24/06/2022 Transferências de recursos referentes aos DAMSP recolhidos   de 01 a 31/05/2022 da conta do Tesouro Municipal para conta do FEPAC</t>
  </si>
  <si>
    <t>24/08/2022 Transferências de recursos referentes aos DAMSP recolhidos   de 01/06 a 31/07/2022 da conta do Tesouro Municipal para conta do FEPAC</t>
  </si>
  <si>
    <t>25/11/2022 Transferências de recursos referentes aos DAMSP recolhidos   de 01/08 a 31/10/2022 da conta do Tesouro Municipal para conta do FEPAC</t>
  </si>
  <si>
    <t>19/01/2022 Transferências de recursos referentes aos DAMSP recolhidos de 01/08 a 31/10/2022 da conta do Tesouro Municipal para conta do FEPAC</t>
  </si>
  <si>
    <r>
      <t xml:space="preserve">Nota Explicativa 5: </t>
    </r>
    <r>
      <rPr>
        <sz val="10"/>
        <rFont val="Calibri"/>
        <family val="2"/>
        <scheme val="minor"/>
      </rPr>
      <t>Referente a saída de recursos financeiros no dia 27/01/2022, Portaria SF nº 13/2021 correspondente à desvinculação DEZEMBRO/2021.</t>
    </r>
  </si>
  <si>
    <r>
      <t xml:space="preserve">Nota Explicativa 2: </t>
    </r>
    <r>
      <rPr>
        <sz val="10"/>
        <rFont val="Calibri"/>
        <family val="2"/>
        <scheme val="minor"/>
      </rPr>
      <t>Estorno da desvinculação de receita de DEZEMBRO/2021 efetuada a maior em 27/01/2022, conforme Portaria SF nº 13/2021, somados a transferência de recursos financeiros referentes aos DAMSP recolhidos da conta do Tesouro Municipal para conta do FEPAC.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</si>
</sst>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</numFmts>
  <fonts count="25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>
      <alignment vertical="top"/>
    </xf>
  </cellStyleXfs>
  <cellXfs count="153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164" fontId="6" fillId="0" borderId="11" xfId="0" applyNumberFormat="1" applyFont="1" applyBorder="1" applyAlignment="1">
      <alignment vertical="center"/>
    </xf>
    <xf numFmtId="164" fontId="9" fillId="2" borderId="8" xfId="4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2" fillId="0" borderId="0" xfId="6" applyNumberFormat="1" applyFont="1" applyFill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164" fontId="6" fillId="0" borderId="9" xfId="4" applyNumberFormat="1" applyFont="1" applyFill="1" applyBorder="1" applyAlignment="1">
      <alignment vertical="center"/>
    </xf>
    <xf numFmtId="164" fontId="6" fillId="0" borderId="14" xfId="4" applyNumberFormat="1" applyFont="1" applyFill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0" xfId="6" applyFont="1" applyFill="1" applyAlignment="1">
      <alignment vertical="center"/>
    </xf>
    <xf numFmtId="44" fontId="0" fillId="0" borderId="0" xfId="11" applyFont="1" applyAlignment="1">
      <alignment vertical="top"/>
    </xf>
    <xf numFmtId="0" fontId="6" fillId="0" borderId="0" xfId="0" applyFont="1">
      <alignment vertical="top"/>
    </xf>
    <xf numFmtId="44" fontId="6" fillId="0" borderId="0" xfId="11" applyFont="1" applyAlignment="1">
      <alignment vertical="top"/>
    </xf>
    <xf numFmtId="44" fontId="19" fillId="0" borderId="20" xfId="11" applyFont="1" applyBorder="1" applyAlignment="1">
      <alignment horizontal="right" vertical="center"/>
    </xf>
    <xf numFmtId="0" fontId="6" fillId="0" borderId="19" xfId="0" applyFont="1" applyBorder="1">
      <alignment vertical="top"/>
    </xf>
    <xf numFmtId="0" fontId="6" fillId="0" borderId="0" xfId="0" applyFont="1" applyBorder="1">
      <alignment vertical="top"/>
    </xf>
    <xf numFmtId="44" fontId="6" fillId="0" borderId="20" xfId="11" applyFont="1" applyBorder="1" applyAlignment="1">
      <alignment vertical="top"/>
    </xf>
    <xf numFmtId="44" fontId="19" fillId="0" borderId="20" xfId="11" applyFont="1" applyBorder="1" applyAlignment="1">
      <alignment vertical="center"/>
    </xf>
    <xf numFmtId="44" fontId="6" fillId="0" borderId="23" xfId="11" applyFont="1" applyBorder="1" applyAlignment="1">
      <alignment vertical="top"/>
    </xf>
    <xf numFmtId="44" fontId="19" fillId="0" borderId="20" xfId="11" applyFont="1" applyFill="1" applyBorder="1" applyAlignment="1">
      <alignment vertical="center"/>
    </xf>
    <xf numFmtId="44" fontId="0" fillId="0" borderId="20" xfId="11" applyFont="1" applyBorder="1" applyAlignment="1">
      <alignment vertical="top"/>
    </xf>
    <xf numFmtId="44" fontId="0" fillId="0" borderId="23" xfId="11" applyFont="1" applyBorder="1" applyAlignment="1">
      <alignment vertical="top"/>
    </xf>
    <xf numFmtId="0" fontId="0" fillId="0" borderId="1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1" fillId="0" borderId="0" xfId="0" applyFont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6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indent="1"/>
    </xf>
    <xf numFmtId="0" fontId="6" fillId="0" borderId="11" xfId="0" applyFont="1" applyFill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9" fillId="0" borderId="19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20" fillId="0" borderId="18" xfId="0" applyFont="1" applyBorder="1" applyAlignment="1">
      <alignment horizontal="center" vertical="top"/>
    </xf>
    <xf numFmtId="0" fontId="10" fillId="0" borderId="19" xfId="12" applyFont="1" applyBorder="1" applyAlignment="1">
      <alignment horizontal="left" vertical="top"/>
    </xf>
    <xf numFmtId="0" fontId="10" fillId="0" borderId="0" xfId="12" applyFont="1" applyAlignment="1">
      <alignment horizontal="left" vertical="top"/>
    </xf>
    <xf numFmtId="0" fontId="10" fillId="0" borderId="19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</cellXfs>
  <cellStyles count="13">
    <cellStyle name="Moeda" xfId="11" builtinId="4"/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2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1</xdr:col>
      <xdr:colOff>457200</xdr:colOff>
      <xdr:row>1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</xdr:row>
      <xdr:rowOff>9525</xdr:rowOff>
    </xdr:from>
    <xdr:to>
      <xdr:col>2</xdr:col>
      <xdr:colOff>428625</xdr:colOff>
      <xdr:row>5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" dT="2022-07-20T18:03:57.72" personId="{AA28BB8A-F57F-44C7-A175-798528814CB6}" id="{BA5714B2-5C3C-46C9-A93C-E83DA05D1225}">
    <text>valor total do boletim da receita</text>
  </threadedComment>
  <threadedComment ref="H19" dT="2022-03-21T13:53:49.82" personId="{AA28BB8A-F57F-44C7-A175-798528814CB6}" id="{B4A09B99-3C76-4690-AB3D-89F9B64F287C}">
    <text>Estorno Desvinculação DEZ/2021 + Tranferências</text>
  </threadedComment>
  <threadedComment ref="P19" dT="2022-03-21T13:55:44.58" personId="{AA28BB8A-F57F-44C7-A175-798528814CB6}" id="{9A200047-73CA-4F3C-B58A-48301D5563B2}">
    <text>DAMSP-DRD-Redutora</text>
  </threadedComment>
  <threadedComment ref="H20" dT="2022-03-21T13:55:06.47" personId="{AA28BB8A-F57F-44C7-A175-798528814CB6}" id="{945805EF-1E42-4139-9DA7-F45FE7F23E28}">
    <text>Transferência DEZ/2021</text>
  </threadedComment>
  <threadedComment ref="P20" dT="2022-03-21T13:52:14.18" personId="{AA28BB8A-F57F-44C7-A175-798528814CB6}" id="{10E832A6-CC70-47FD-9BD2-0961AC67B012}">
    <text>Desvinculação DEZ/2021</text>
  </threadedComment>
  <threadedComment ref="P22" dT="2022-07-20T18:01:54.97" personId="{AA28BB8A-F57F-44C7-A175-798528814CB6}" id="{C18B0F79-75A0-4277-A93E-E41855B2AF0B}">
    <text>saldos conta movimento + aplicação financeira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3" dT="2022-03-21T13:53:49.82" personId="{AA28BB8A-F57F-44C7-A175-798528814CB6}" id="{81E51BE9-788F-4BCC-B8C9-372E29BF4EB0}">
    <text>Estorno Desvinculação DEZ/2021 + Tranferências</text>
  </threadedComment>
  <threadedComment ref="G13" dT="2022-03-21T13:55:06.47" personId="{AA28BB8A-F57F-44C7-A175-798528814CB6}" id="{881ED04B-581D-4A58-879A-BC9A73477918}">
    <text>Transferência DEZ/2021</text>
  </threadedComment>
  <threadedComment ref="G18" dT="2022-03-21T13:55:44.58" personId="{AA28BB8A-F57F-44C7-A175-798528814CB6}" id="{DA72DA37-541B-4F27-BEE3-45BAD44CC33E}">
    <text>DAMSP-DRD-Redutora</text>
  </threadedComment>
  <threadedComment ref="G24" dT="2022-03-21T13:52:14.18" personId="{AA28BB8A-F57F-44C7-A175-798528814CB6}" id="{ACD1E6B9-DBEC-461C-AD8F-91C1CA1C5948}">
    <text>Desvinculação DEZ/2021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Z49"/>
  <sheetViews>
    <sheetView showGridLines="0" tabSelected="1" showOutlineSymbols="0" zoomScale="93" zoomScaleNormal="93" workbookViewId="0">
      <selection activeCell="W15" sqref="W15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0.85546875" style="1" bestFit="1" customWidth="1"/>
    <col min="23" max="23" width="15.4257812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1" spans="2:26" ht="15" x14ac:dyDescent="0.2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2:26" ht="12.75" customHeight="1" x14ac:dyDescent="0.25">
      <c r="B2" s="94" t="s">
        <v>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2:26" ht="12.75" customHeight="1" x14ac:dyDescent="0.25">
      <c r="B3" s="95" t="s">
        <v>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2:26" ht="12.75" customHeight="1" x14ac:dyDescent="0.25">
      <c r="B4" s="94" t="s">
        <v>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2:26" ht="12.75" customHeight="1" x14ac:dyDescent="0.25">
      <c r="B5" s="94" t="s">
        <v>42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2:26" ht="15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4" t="s">
        <v>3</v>
      </c>
    </row>
    <row r="7" spans="2:26" ht="15" x14ac:dyDescent="0.2">
      <c r="B7" s="101" t="s">
        <v>4</v>
      </c>
      <c r="C7" s="102"/>
      <c r="D7" s="102"/>
      <c r="E7" s="102"/>
      <c r="F7" s="102"/>
      <c r="G7" s="102"/>
      <c r="H7" s="102"/>
      <c r="I7" s="15"/>
      <c r="J7" s="103" t="s">
        <v>5</v>
      </c>
      <c r="K7" s="104"/>
      <c r="L7" s="104"/>
      <c r="M7" s="104"/>
      <c r="N7" s="104"/>
      <c r="O7" s="104"/>
      <c r="P7" s="104"/>
      <c r="Q7" s="105"/>
    </row>
    <row r="8" spans="2:26" ht="15" x14ac:dyDescent="0.2">
      <c r="B8" s="96" t="s">
        <v>6</v>
      </c>
      <c r="C8" s="106"/>
      <c r="D8" s="106"/>
      <c r="E8" s="106"/>
      <c r="F8" s="106"/>
      <c r="G8" s="98"/>
      <c r="H8" s="16" t="s">
        <v>7</v>
      </c>
      <c r="I8" s="17" t="s">
        <v>8</v>
      </c>
      <c r="J8" s="107" t="s">
        <v>6</v>
      </c>
      <c r="K8" s="90"/>
      <c r="L8" s="90"/>
      <c r="M8" s="90"/>
      <c r="N8" s="90"/>
      <c r="O8" s="90"/>
      <c r="P8" s="16" t="s">
        <v>7</v>
      </c>
      <c r="Q8" s="18" t="s">
        <v>8</v>
      </c>
    </row>
    <row r="9" spans="2:26" ht="15" x14ac:dyDescent="0.2">
      <c r="B9" s="96" t="s">
        <v>9</v>
      </c>
      <c r="C9" s="97"/>
      <c r="D9" s="97"/>
      <c r="E9" s="97"/>
      <c r="F9" s="97"/>
      <c r="G9" s="98"/>
      <c r="H9" s="19">
        <f>H10+H12</f>
        <v>1200160.03</v>
      </c>
      <c r="I9" s="19">
        <f>I10+I12</f>
        <v>774398.5</v>
      </c>
      <c r="J9" s="99" t="s">
        <v>10</v>
      </c>
      <c r="K9" s="99"/>
      <c r="L9" s="99"/>
      <c r="M9" s="99"/>
      <c r="N9" s="99"/>
      <c r="O9" s="100"/>
      <c r="P9" s="20">
        <f>SUBTOTAL(9,P10:P13)</f>
        <v>0</v>
      </c>
      <c r="Q9" s="20">
        <f>SUBTOTAL(9,Q10:Q13)</f>
        <v>0</v>
      </c>
      <c r="R9" s="66"/>
      <c r="S9" s="3"/>
    </row>
    <row r="10" spans="2:26" ht="15" x14ac:dyDescent="0.2">
      <c r="B10" s="89" t="s">
        <v>11</v>
      </c>
      <c r="C10" s="90"/>
      <c r="D10" s="90"/>
      <c r="E10" s="90"/>
      <c r="F10" s="90"/>
      <c r="G10" s="90"/>
      <c r="H10" s="21">
        <f>SUM(H11:H11)</f>
        <v>216661.3</v>
      </c>
      <c r="I10" s="21">
        <f>SUM(I11:I11)</f>
        <v>170731.6</v>
      </c>
      <c r="J10" s="91" t="s">
        <v>11</v>
      </c>
      <c r="K10" s="91"/>
      <c r="L10" s="91"/>
      <c r="M10" s="91"/>
      <c r="N10" s="91"/>
      <c r="O10" s="91"/>
      <c r="P10" s="22" t="s">
        <v>12</v>
      </c>
      <c r="Q10" s="22" t="s">
        <v>12</v>
      </c>
      <c r="R10" s="67"/>
      <c r="S10" s="63"/>
    </row>
    <row r="11" spans="2:26" ht="17.25" x14ac:dyDescent="0.2">
      <c r="B11" s="92" t="s">
        <v>43</v>
      </c>
      <c r="C11" s="93"/>
      <c r="D11" s="93"/>
      <c r="E11" s="93"/>
      <c r="F11" s="93"/>
      <c r="G11" s="93"/>
      <c r="H11" s="23">
        <v>216661.3</v>
      </c>
      <c r="I11" s="23">
        <v>170731.6</v>
      </c>
      <c r="J11" s="92" t="s">
        <v>13</v>
      </c>
      <c r="K11" s="108"/>
      <c r="L11" s="108"/>
      <c r="M11" s="108"/>
      <c r="N11" s="108"/>
      <c r="O11" s="109"/>
      <c r="P11" s="24" t="s">
        <v>12</v>
      </c>
      <c r="Q11" s="24" t="s">
        <v>12</v>
      </c>
      <c r="R11" s="66"/>
      <c r="S11" s="63"/>
    </row>
    <row r="12" spans="2:26" ht="15" x14ac:dyDescent="0.2">
      <c r="B12" s="118" t="s">
        <v>14</v>
      </c>
      <c r="C12" s="119"/>
      <c r="D12" s="119"/>
      <c r="E12" s="119"/>
      <c r="F12" s="119"/>
      <c r="G12" s="119"/>
      <c r="H12" s="68">
        <f>SUBTOTAL(9,H13:H13)</f>
        <v>983498.73</v>
      </c>
      <c r="I12" s="56">
        <f>SUBTOTAL(9,I13:I13)</f>
        <v>603666.9</v>
      </c>
      <c r="J12" s="110" t="s">
        <v>14</v>
      </c>
      <c r="K12" s="111"/>
      <c r="L12" s="111"/>
      <c r="M12" s="111"/>
      <c r="N12" s="111"/>
      <c r="O12" s="112"/>
      <c r="P12" s="25" t="s">
        <v>12</v>
      </c>
      <c r="Q12" s="25" t="s">
        <v>12</v>
      </c>
      <c r="S12" s="4"/>
      <c r="W12" s="63"/>
    </row>
    <row r="13" spans="2:26" ht="15" x14ac:dyDescent="0.2">
      <c r="B13" s="113" t="s">
        <v>15</v>
      </c>
      <c r="C13" s="114"/>
      <c r="D13" s="114"/>
      <c r="E13" s="114"/>
      <c r="F13" s="114"/>
      <c r="G13" s="114"/>
      <c r="H13" s="69">
        <f>1200160.03-H11</f>
        <v>983498.73</v>
      </c>
      <c r="I13" s="57">
        <v>603666.9</v>
      </c>
      <c r="J13" s="115" t="s">
        <v>15</v>
      </c>
      <c r="K13" s="116"/>
      <c r="L13" s="116"/>
      <c r="M13" s="116"/>
      <c r="N13" s="116"/>
      <c r="O13" s="117"/>
      <c r="P13" s="27" t="s">
        <v>12</v>
      </c>
      <c r="Q13" s="27" t="s">
        <v>12</v>
      </c>
      <c r="W13" s="63"/>
    </row>
    <row r="14" spans="2:26" ht="15" x14ac:dyDescent="0.2">
      <c r="B14" s="96" t="s">
        <v>16</v>
      </c>
      <c r="C14" s="97"/>
      <c r="D14" s="97"/>
      <c r="E14" s="97"/>
      <c r="F14" s="97"/>
      <c r="G14" s="98"/>
      <c r="H14" s="26">
        <f>SUM(H15:H15)</f>
        <v>0</v>
      </c>
      <c r="I14" s="57">
        <f>SUM(I15:I15)</f>
        <v>0</v>
      </c>
      <c r="J14" s="96" t="s">
        <v>17</v>
      </c>
      <c r="K14" s="97"/>
      <c r="L14" s="97"/>
      <c r="M14" s="97"/>
      <c r="N14" s="97"/>
      <c r="O14" s="98"/>
      <c r="P14" s="28">
        <f>SUBTOTAL(9,P15:P15)</f>
        <v>216661.3</v>
      </c>
      <c r="Q14" s="28">
        <f>SUBTOTAL(9,Q15:Q15)</f>
        <v>61587.94</v>
      </c>
      <c r="S14" s="4"/>
    </row>
    <row r="15" spans="2:26" ht="17.25" x14ac:dyDescent="0.2">
      <c r="B15" s="89" t="s">
        <v>18</v>
      </c>
      <c r="C15" s="90"/>
      <c r="D15" s="90"/>
      <c r="E15" s="90"/>
      <c r="F15" s="90"/>
      <c r="G15" s="126"/>
      <c r="H15" s="29" t="s">
        <v>12</v>
      </c>
      <c r="I15" s="23" t="s">
        <v>12</v>
      </c>
      <c r="J15" s="89" t="s">
        <v>46</v>
      </c>
      <c r="K15" s="90"/>
      <c r="L15" s="90"/>
      <c r="M15" s="90"/>
      <c r="N15" s="90"/>
      <c r="O15" s="126"/>
      <c r="P15" s="30">
        <v>216661.3</v>
      </c>
      <c r="Q15" s="30">
        <v>61587.94</v>
      </c>
      <c r="W15" s="63"/>
    </row>
    <row r="16" spans="2:26" ht="15" x14ac:dyDescent="0.2">
      <c r="B16" s="107" t="s">
        <v>19</v>
      </c>
      <c r="C16" s="129"/>
      <c r="D16" s="129"/>
      <c r="E16" s="129"/>
      <c r="F16" s="129"/>
      <c r="G16" s="126"/>
      <c r="H16" s="31">
        <f>SUM(H17:H20)</f>
        <v>1228955.3900000001</v>
      </c>
      <c r="I16" s="58">
        <f>SUM(I17:I20)</f>
        <v>275637.06</v>
      </c>
      <c r="J16" s="96" t="s">
        <v>20</v>
      </c>
      <c r="K16" s="97"/>
      <c r="L16" s="97"/>
      <c r="M16" s="97"/>
      <c r="N16" s="97"/>
      <c r="O16" s="98"/>
      <c r="P16" s="32">
        <f>SUM(P17:P20)</f>
        <v>1076127.6500000001</v>
      </c>
      <c r="Q16" s="32">
        <f>SUM(Q17:Q20)</f>
        <v>681128.02</v>
      </c>
      <c r="R16" s="3"/>
      <c r="Z16" s="63"/>
    </row>
    <row r="17" spans="2:26" ht="15" x14ac:dyDescent="0.2">
      <c r="B17" s="89" t="s">
        <v>21</v>
      </c>
      <c r="C17" s="90"/>
      <c r="D17" s="90"/>
      <c r="E17" s="90"/>
      <c r="F17" s="90"/>
      <c r="G17" s="126"/>
      <c r="H17" s="33" t="s">
        <v>12</v>
      </c>
      <c r="I17" s="59" t="s">
        <v>12</v>
      </c>
      <c r="J17" s="89" t="s">
        <v>22</v>
      </c>
      <c r="K17" s="90"/>
      <c r="L17" s="90"/>
      <c r="M17" s="90"/>
      <c r="N17" s="90"/>
      <c r="O17" s="126"/>
      <c r="P17" s="30">
        <v>0</v>
      </c>
      <c r="Q17" s="30">
        <v>0</v>
      </c>
    </row>
    <row r="18" spans="2:26" ht="15" x14ac:dyDescent="0.2">
      <c r="B18" s="110" t="s">
        <v>23</v>
      </c>
      <c r="C18" s="91"/>
      <c r="D18" s="91"/>
      <c r="E18" s="91"/>
      <c r="F18" s="91"/>
      <c r="G18" s="112"/>
      <c r="H18" s="34" t="s">
        <v>12</v>
      </c>
      <c r="I18" s="60" t="s">
        <v>12</v>
      </c>
      <c r="J18" s="110" t="s">
        <v>24</v>
      </c>
      <c r="K18" s="111"/>
      <c r="L18" s="111"/>
      <c r="M18" s="111"/>
      <c r="N18" s="111"/>
      <c r="O18" s="112"/>
      <c r="P18" s="30">
        <v>0</v>
      </c>
      <c r="Q18" s="30">
        <v>0</v>
      </c>
      <c r="W18" s="63"/>
      <c r="Z18" s="63"/>
    </row>
    <row r="19" spans="2:26" ht="17.25" x14ac:dyDescent="0.2">
      <c r="B19" s="110" t="s">
        <v>47</v>
      </c>
      <c r="C19" s="91"/>
      <c r="D19" s="91"/>
      <c r="E19" s="91"/>
      <c r="F19" s="91"/>
      <c r="G19" s="112"/>
      <c r="H19" s="34">
        <f>61587.94+241745.06+135713.79+78.65+107206.73+59343.18+129844.85+157924.56</f>
        <v>893444.76</v>
      </c>
      <c r="I19" s="60">
        <f>11194.33+1962.57+27016.54+30074.18+13714.2+128491.97+753.88</f>
        <v>213207.66999999998</v>
      </c>
      <c r="J19" s="130" t="s">
        <v>45</v>
      </c>
      <c r="K19" s="131"/>
      <c r="L19" s="131"/>
      <c r="M19" s="131"/>
      <c r="N19" s="131"/>
      <c r="O19" s="132"/>
      <c r="P19" s="70">
        <f>32054.4+1003022.29-12351.38-178917.2</f>
        <v>843808.1100000001</v>
      </c>
      <c r="Q19" s="30">
        <f>9609.47+538455.29-100.34</f>
        <v>547964.42000000004</v>
      </c>
      <c r="R19" s="7"/>
      <c r="W19" s="63"/>
    </row>
    <row r="20" spans="2:26" ht="17.25" x14ac:dyDescent="0.2">
      <c r="B20" s="127" t="s">
        <v>48</v>
      </c>
      <c r="C20" s="128"/>
      <c r="D20" s="128"/>
      <c r="E20" s="128"/>
      <c r="F20" s="128"/>
      <c r="G20" s="122"/>
      <c r="H20" s="35">
        <f>335510.63</f>
        <v>335510.63</v>
      </c>
      <c r="I20" s="61">
        <v>62429.39</v>
      </c>
      <c r="J20" s="133" t="s">
        <v>44</v>
      </c>
      <c r="K20" s="134"/>
      <c r="L20" s="134"/>
      <c r="M20" s="134"/>
      <c r="N20" s="134"/>
      <c r="O20" s="125"/>
      <c r="P20" s="71">
        <v>232319.54</v>
      </c>
      <c r="Q20" s="36">
        <v>133163.6</v>
      </c>
    </row>
    <row r="21" spans="2:26" ht="15" x14ac:dyDescent="0.2">
      <c r="B21" s="120" t="s">
        <v>27</v>
      </c>
      <c r="C21" s="121"/>
      <c r="D21" s="121"/>
      <c r="E21" s="121"/>
      <c r="F21" s="121"/>
      <c r="G21" s="122"/>
      <c r="H21" s="31">
        <f>SUM(H22:H23)</f>
        <v>779065.59</v>
      </c>
      <c r="I21" s="58">
        <f>SUM(I22:I23)</f>
        <v>471745.99</v>
      </c>
      <c r="J21" s="123" t="s">
        <v>28</v>
      </c>
      <c r="K21" s="124"/>
      <c r="L21" s="124"/>
      <c r="M21" s="124"/>
      <c r="N21" s="124"/>
      <c r="O21" s="125"/>
      <c r="P21" s="72">
        <f>SUM(P22:P23)</f>
        <v>1915392.06</v>
      </c>
      <c r="Q21" s="32">
        <f>SUM(Q22:Q23)</f>
        <v>779065.59</v>
      </c>
      <c r="R21" s="4"/>
      <c r="T21" s="5"/>
      <c r="V21" s="64"/>
      <c r="W21" s="64"/>
      <c r="X21" s="64"/>
      <c r="Y21" s="64"/>
      <c r="Z21" s="64"/>
    </row>
    <row r="22" spans="2:26" ht="15" x14ac:dyDescent="0.2">
      <c r="B22" s="89" t="s">
        <v>29</v>
      </c>
      <c r="C22" s="90"/>
      <c r="D22" s="90"/>
      <c r="E22" s="90"/>
      <c r="F22" s="90"/>
      <c r="G22" s="126"/>
      <c r="H22" s="37">
        <v>779065.59</v>
      </c>
      <c r="I22" s="62">
        <v>471745.99</v>
      </c>
      <c r="J22" s="135" t="s">
        <v>29</v>
      </c>
      <c r="K22" s="136"/>
      <c r="L22" s="136"/>
      <c r="M22" s="136"/>
      <c r="N22" s="136"/>
      <c r="O22" s="137"/>
      <c r="P22" s="73">
        <f>1915392.06</f>
        <v>1915392.06</v>
      </c>
      <c r="Q22" s="37">
        <f>779065.59</f>
        <v>779065.59</v>
      </c>
      <c r="R22" s="4"/>
      <c r="U22" s="63"/>
    </row>
    <row r="23" spans="2:26" ht="15" x14ac:dyDescent="0.2">
      <c r="B23" s="127" t="s">
        <v>25</v>
      </c>
      <c r="C23" s="128"/>
      <c r="D23" s="128"/>
      <c r="E23" s="128"/>
      <c r="F23" s="128"/>
      <c r="G23" s="122"/>
      <c r="H23" s="23" t="s">
        <v>12</v>
      </c>
      <c r="I23" s="23" t="s">
        <v>12</v>
      </c>
      <c r="J23" s="127" t="s">
        <v>25</v>
      </c>
      <c r="K23" s="128"/>
      <c r="L23" s="128"/>
      <c r="M23" s="128"/>
      <c r="N23" s="128"/>
      <c r="O23" s="122"/>
      <c r="P23" s="34"/>
      <c r="Q23" s="34" t="s">
        <v>12</v>
      </c>
    </row>
    <row r="24" spans="2:26" ht="15" x14ac:dyDescent="0.2">
      <c r="B24" s="96" t="s">
        <v>30</v>
      </c>
      <c r="C24" s="106"/>
      <c r="D24" s="106"/>
      <c r="E24" s="106"/>
      <c r="F24" s="106"/>
      <c r="G24" s="98"/>
      <c r="H24" s="38">
        <f>H9+H14+H16+H21</f>
        <v>3208181.01</v>
      </c>
      <c r="I24" s="38">
        <f>I9+I14+I16+I21</f>
        <v>1521781.55</v>
      </c>
      <c r="J24" s="97" t="s">
        <v>31</v>
      </c>
      <c r="K24" s="106"/>
      <c r="L24" s="106"/>
      <c r="M24" s="106"/>
      <c r="N24" s="106"/>
      <c r="O24" s="98"/>
      <c r="P24" s="39">
        <f>P21+P16+P14+P9</f>
        <v>3208181.01</v>
      </c>
      <c r="Q24" s="39">
        <f>Q21+Q16+Q14+Q9</f>
        <v>1521781.5499999998</v>
      </c>
      <c r="R24" s="2"/>
    </row>
    <row r="25" spans="2:26" ht="12.75" x14ac:dyDescent="0.2">
      <c r="B25" s="41" t="s">
        <v>39</v>
      </c>
      <c r="C25" s="40"/>
      <c r="D25" s="40"/>
      <c r="E25" s="40"/>
      <c r="F25" s="40"/>
      <c r="G25" s="40"/>
      <c r="H25" s="42"/>
      <c r="I25" s="42"/>
      <c r="J25" s="43"/>
      <c r="K25" s="40"/>
      <c r="L25" s="40"/>
      <c r="M25" s="40"/>
      <c r="N25" s="40"/>
      <c r="O25" s="40"/>
      <c r="P25" s="44">
        <f>H24-P24</f>
        <v>0</v>
      </c>
      <c r="Q25" s="45"/>
      <c r="R25" s="2"/>
    </row>
    <row r="26" spans="2:26" ht="12.75" x14ac:dyDescent="0.2">
      <c r="B26" s="41" t="s">
        <v>52</v>
      </c>
      <c r="C26" s="40"/>
      <c r="D26" s="40"/>
      <c r="E26" s="40"/>
      <c r="F26" s="40"/>
      <c r="G26" s="40"/>
      <c r="H26" s="42"/>
      <c r="I26" s="42"/>
      <c r="J26" s="43"/>
      <c r="K26" s="40"/>
      <c r="L26" s="40"/>
      <c r="M26" s="40"/>
      <c r="N26" s="40"/>
      <c r="O26" s="40"/>
      <c r="P26" s="44"/>
      <c r="Q26" s="45"/>
      <c r="R26" s="2"/>
    </row>
    <row r="27" spans="2:26" ht="28.5" customHeight="1" x14ac:dyDescent="0.2">
      <c r="B27" s="88" t="s">
        <v>67</v>
      </c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2"/>
    </row>
    <row r="28" spans="2:26" ht="24" customHeight="1" x14ac:dyDescent="0.2">
      <c r="B28" s="88" t="s">
        <v>57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2"/>
    </row>
    <row r="29" spans="2:26" ht="12.75" x14ac:dyDescent="0.2">
      <c r="B29" s="41" t="s">
        <v>58</v>
      </c>
      <c r="C29" s="40"/>
      <c r="D29" s="40"/>
      <c r="E29" s="40"/>
      <c r="F29" s="40"/>
      <c r="G29" s="40"/>
      <c r="H29" s="42"/>
      <c r="I29" s="42"/>
      <c r="J29" s="43"/>
      <c r="K29" s="40"/>
      <c r="L29" s="40"/>
      <c r="M29" s="40"/>
      <c r="N29" s="40"/>
      <c r="O29" s="40"/>
      <c r="P29" s="44"/>
      <c r="Q29" s="45"/>
      <c r="R29" s="2"/>
    </row>
    <row r="30" spans="2:26" ht="12.75" x14ac:dyDescent="0.2">
      <c r="B30" s="41" t="s">
        <v>66</v>
      </c>
      <c r="C30" s="40"/>
      <c r="D30" s="40"/>
      <c r="E30" s="40"/>
      <c r="F30" s="40"/>
      <c r="G30" s="40"/>
      <c r="H30" s="42"/>
      <c r="I30" s="42"/>
      <c r="J30" s="43"/>
      <c r="K30" s="40"/>
      <c r="L30" s="40"/>
      <c r="M30" s="40"/>
      <c r="N30" s="40"/>
      <c r="O30" s="40"/>
      <c r="P30" s="44"/>
      <c r="Q30" s="45"/>
      <c r="R30" s="2"/>
    </row>
    <row r="31" spans="2:26" ht="12.75" x14ac:dyDescent="0.2">
      <c r="B31" s="41"/>
      <c r="C31" s="40"/>
      <c r="D31" s="40"/>
      <c r="E31" s="40"/>
      <c r="F31" s="40"/>
      <c r="G31" s="40"/>
      <c r="H31" s="42"/>
      <c r="I31" s="42"/>
      <c r="J31" s="43"/>
      <c r="K31" s="40"/>
      <c r="L31" s="40"/>
      <c r="M31" s="40"/>
      <c r="N31" s="40"/>
      <c r="O31" s="40"/>
      <c r="P31" s="44"/>
      <c r="Q31" s="45"/>
      <c r="R31" s="2"/>
      <c r="W31" s="63"/>
    </row>
    <row r="32" spans="2:26" ht="15" x14ac:dyDescent="0.2">
      <c r="B32" s="139" t="s">
        <v>40</v>
      </c>
      <c r="C32" s="139"/>
      <c r="D32" s="139"/>
      <c r="E32" s="139"/>
      <c r="F32" s="139"/>
      <c r="G32" s="49"/>
      <c r="H32" s="139" t="s">
        <v>37</v>
      </c>
      <c r="I32" s="139"/>
      <c r="J32" s="139"/>
      <c r="K32" s="139"/>
      <c r="L32" s="139"/>
      <c r="M32" s="139" t="s">
        <v>32</v>
      </c>
      <c r="N32" s="139"/>
      <c r="O32" s="139"/>
      <c r="P32" s="139"/>
      <c r="Q32" s="139"/>
      <c r="R32" s="8"/>
      <c r="W32" s="63"/>
    </row>
    <row r="33" spans="2:23" ht="15" x14ac:dyDescent="0.2">
      <c r="B33" s="139" t="s">
        <v>41</v>
      </c>
      <c r="C33" s="139"/>
      <c r="D33" s="139"/>
      <c r="E33" s="139"/>
      <c r="F33" s="139"/>
      <c r="G33" s="49"/>
      <c r="H33" s="139" t="s">
        <v>33</v>
      </c>
      <c r="I33" s="139"/>
      <c r="J33" s="139"/>
      <c r="K33" s="139"/>
      <c r="L33" s="139"/>
      <c r="M33" s="139" t="s">
        <v>34</v>
      </c>
      <c r="N33" s="139"/>
      <c r="O33" s="139"/>
      <c r="P33" s="139"/>
      <c r="Q33" s="139"/>
      <c r="R33" s="8"/>
      <c r="W33" s="63"/>
    </row>
    <row r="34" spans="2:23" ht="15" x14ac:dyDescent="0.2">
      <c r="B34" s="139" t="s">
        <v>35</v>
      </c>
      <c r="C34" s="139"/>
      <c r="D34" s="139"/>
      <c r="E34" s="139"/>
      <c r="F34" s="139"/>
      <c r="G34" s="49"/>
      <c r="H34" s="139" t="s">
        <v>38</v>
      </c>
      <c r="I34" s="139"/>
      <c r="J34" s="139"/>
      <c r="K34" s="139"/>
      <c r="L34" s="139"/>
      <c r="M34" s="139" t="s">
        <v>36</v>
      </c>
      <c r="N34" s="139"/>
      <c r="O34" s="139"/>
      <c r="P34" s="139"/>
      <c r="Q34" s="139"/>
      <c r="R34" s="8"/>
      <c r="W34" s="63"/>
    </row>
    <row r="35" spans="2:23" ht="12.75" x14ac:dyDescent="0.2">
      <c r="R35" s="8"/>
      <c r="W35" s="55"/>
    </row>
    <row r="36" spans="2:23" ht="13.5" customHeight="1" x14ac:dyDescent="0.2">
      <c r="R36" s="8"/>
      <c r="U36" s="63"/>
      <c r="W36" s="55"/>
    </row>
    <row r="37" spans="2:23" ht="13.5" customHeight="1" x14ac:dyDescent="0.2">
      <c r="C37" s="46"/>
      <c r="D37" s="46"/>
      <c r="E37" s="46"/>
      <c r="F37" s="138"/>
      <c r="G37" s="138"/>
      <c r="H37" s="138"/>
      <c r="I37" s="47"/>
      <c r="J37" s="48"/>
      <c r="K37" s="46"/>
      <c r="L37" s="46"/>
      <c r="M37" s="46"/>
      <c r="N37" s="138"/>
      <c r="O37" s="138"/>
      <c r="P37" s="48"/>
      <c r="Q37" s="47"/>
      <c r="R37" s="8"/>
      <c r="U37" s="63"/>
    </row>
    <row r="38" spans="2:23" s="6" customFormat="1" ht="13.5" customHeight="1" x14ac:dyDescent="0.2">
      <c r="R38" s="8"/>
      <c r="S38" s="1"/>
      <c r="T38" s="1"/>
    </row>
    <row r="39" spans="2:23" s="6" customFormat="1" ht="13.5" customHeight="1" x14ac:dyDescent="0.2">
      <c r="R39" s="8"/>
      <c r="S39" s="1"/>
      <c r="T39" s="1"/>
      <c r="U39" s="65"/>
      <c r="V39" s="65"/>
      <c r="W39" s="50"/>
    </row>
    <row r="40" spans="2:23" s="6" customFormat="1" ht="13.5" customHeight="1" x14ac:dyDescent="0.2">
      <c r="B40" s="1"/>
      <c r="C40" s="7"/>
      <c r="D40" s="1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R40" s="8"/>
      <c r="S40" s="1"/>
      <c r="T40" s="1"/>
      <c r="W40" s="50"/>
    </row>
    <row r="41" spans="2:23" s="6" customFormat="1" ht="13.5" customHeight="1" x14ac:dyDescent="0.2">
      <c r="B41" s="1"/>
      <c r="C41" s="7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R41" s="8"/>
      <c r="S41" s="55"/>
      <c r="T41" s="1"/>
      <c r="W41" s="50"/>
    </row>
    <row r="42" spans="2:23" ht="13.5" customHeight="1" x14ac:dyDescent="0.2">
      <c r="R42" s="8"/>
      <c r="S42" s="55"/>
      <c r="W42" s="50"/>
    </row>
    <row r="43" spans="2:23" ht="13.5" customHeight="1" x14ac:dyDescent="0.2">
      <c r="Q43" s="54"/>
      <c r="R43" s="8"/>
      <c r="S43" s="63"/>
      <c r="T43" s="63"/>
      <c r="W43" s="50"/>
    </row>
    <row r="44" spans="2:23" ht="11.25" customHeight="1" x14ac:dyDescent="0.2">
      <c r="W44" s="51"/>
    </row>
    <row r="45" spans="2:23" ht="18" customHeight="1" x14ac:dyDescent="0.2">
      <c r="W45" s="51"/>
    </row>
    <row r="46" spans="2:23" ht="13.5" customHeight="1" x14ac:dyDescent="0.2">
      <c r="W46" s="51"/>
    </row>
    <row r="47" spans="2:23" ht="13.5" customHeight="1" x14ac:dyDescent="0.2">
      <c r="W47" s="52"/>
    </row>
    <row r="48" spans="2:23" ht="19.5" customHeight="1" x14ac:dyDescent="0.2">
      <c r="W48" s="53"/>
    </row>
    <row r="49" spans="23:23" ht="13.5" customHeight="1" x14ac:dyDescent="0.2">
      <c r="W49" s="51"/>
    </row>
  </sheetData>
  <mergeCells count="53">
    <mergeCell ref="F37:H37"/>
    <mergeCell ref="N37:O37"/>
    <mergeCell ref="M32:Q32"/>
    <mergeCell ref="M33:Q33"/>
    <mergeCell ref="M34:Q34"/>
    <mergeCell ref="H32:L32"/>
    <mergeCell ref="H33:L33"/>
    <mergeCell ref="H34:L34"/>
    <mergeCell ref="B32:F32"/>
    <mergeCell ref="B34:F34"/>
    <mergeCell ref="B33:F33"/>
    <mergeCell ref="B23:G23"/>
    <mergeCell ref="J23:O23"/>
    <mergeCell ref="B24:G24"/>
    <mergeCell ref="J24:O24"/>
    <mergeCell ref="J22:O22"/>
    <mergeCell ref="B19:G19"/>
    <mergeCell ref="J19:O19"/>
    <mergeCell ref="B18:G18"/>
    <mergeCell ref="J18:O18"/>
    <mergeCell ref="J20:O20"/>
    <mergeCell ref="B15:G15"/>
    <mergeCell ref="J15:O15"/>
    <mergeCell ref="B16:G16"/>
    <mergeCell ref="J16:O16"/>
    <mergeCell ref="B17:G17"/>
    <mergeCell ref="J17:O17"/>
    <mergeCell ref="B2:Q2"/>
    <mergeCell ref="B3:Q3"/>
    <mergeCell ref="B4:Q4"/>
    <mergeCell ref="B5:Q5"/>
    <mergeCell ref="B9:G9"/>
    <mergeCell ref="J9:O9"/>
    <mergeCell ref="B7:H7"/>
    <mergeCell ref="J7:Q7"/>
    <mergeCell ref="B8:G8"/>
    <mergeCell ref="J8:O8"/>
    <mergeCell ref="B28:Q28"/>
    <mergeCell ref="B27:Q27"/>
    <mergeCell ref="B10:G10"/>
    <mergeCell ref="J10:O10"/>
    <mergeCell ref="B11:G11"/>
    <mergeCell ref="J11:O11"/>
    <mergeCell ref="J12:O12"/>
    <mergeCell ref="B13:G13"/>
    <mergeCell ref="J13:O13"/>
    <mergeCell ref="B14:G14"/>
    <mergeCell ref="J14:O14"/>
    <mergeCell ref="B12:G12"/>
    <mergeCell ref="B21:G21"/>
    <mergeCell ref="J21:O21"/>
    <mergeCell ref="B22:G22"/>
    <mergeCell ref="B20:G20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15E2-594A-4061-93F2-707B7CBDAE89}">
  <dimension ref="A1:G25"/>
  <sheetViews>
    <sheetView view="pageLayout" zoomScaleNormal="100" workbookViewId="0">
      <selection activeCell="A15" sqref="A15"/>
    </sheetView>
  </sheetViews>
  <sheetFormatPr defaultRowHeight="12.75" x14ac:dyDescent="0.2"/>
  <cols>
    <col min="1" max="1" width="73.42578125" customWidth="1"/>
    <col min="6" max="6" width="9.85546875" customWidth="1"/>
    <col min="7" max="7" width="15.85546875" style="74" bestFit="1" customWidth="1"/>
  </cols>
  <sheetData>
    <row r="1" spans="1:7" ht="13.5" thickBot="1" x14ac:dyDescent="0.25"/>
    <row r="2" spans="1:7" x14ac:dyDescent="0.2">
      <c r="A2" s="146" t="s">
        <v>4</v>
      </c>
      <c r="B2" s="147"/>
      <c r="C2" s="147"/>
      <c r="D2" s="147"/>
      <c r="E2" s="147"/>
      <c r="F2" s="147"/>
      <c r="G2" s="148"/>
    </row>
    <row r="3" spans="1:7" ht="15.75" x14ac:dyDescent="0.2">
      <c r="A3" s="144" t="s">
        <v>25</v>
      </c>
      <c r="B3" s="145"/>
      <c r="C3" s="145"/>
      <c r="D3" s="145"/>
      <c r="E3" s="145"/>
      <c r="F3" s="145"/>
      <c r="G3" s="77">
        <f>61587.94+241745.06+135713.79+78.65+107206.73+59343.18+129844.85+157924.56</f>
        <v>893444.76</v>
      </c>
    </row>
    <row r="4" spans="1:7" ht="15" x14ac:dyDescent="0.2">
      <c r="A4" s="149" t="s">
        <v>49</v>
      </c>
      <c r="B4" s="150"/>
      <c r="C4" s="150"/>
      <c r="D4" s="150"/>
      <c r="E4" s="150"/>
      <c r="F4" s="150"/>
      <c r="G4" s="80">
        <v>61587.94</v>
      </c>
    </row>
    <row r="5" spans="1:7" ht="15" x14ac:dyDescent="0.2">
      <c r="A5" s="151" t="s">
        <v>59</v>
      </c>
      <c r="B5" s="152"/>
      <c r="C5" s="152"/>
      <c r="D5" s="152"/>
      <c r="E5" s="152"/>
      <c r="F5" s="152"/>
      <c r="G5" s="80">
        <v>241745.06</v>
      </c>
    </row>
    <row r="6" spans="1:7" ht="15" x14ac:dyDescent="0.2">
      <c r="A6" s="151" t="s">
        <v>60</v>
      </c>
      <c r="B6" s="152"/>
      <c r="C6" s="152"/>
      <c r="D6" s="152"/>
      <c r="E6" s="152"/>
      <c r="F6" s="152"/>
      <c r="G6" s="80">
        <v>135713.79</v>
      </c>
    </row>
    <row r="7" spans="1:7" ht="15" x14ac:dyDescent="0.2">
      <c r="A7" s="151" t="s">
        <v>51</v>
      </c>
      <c r="B7" s="152"/>
      <c r="C7" s="152"/>
      <c r="D7" s="152"/>
      <c r="E7" s="152"/>
      <c r="F7" s="152"/>
      <c r="G7" s="80">
        <v>78.650000000000006</v>
      </c>
    </row>
    <row r="8" spans="1:7" ht="15" x14ac:dyDescent="0.2">
      <c r="A8" s="151" t="s">
        <v>61</v>
      </c>
      <c r="B8" s="152"/>
      <c r="C8" s="152"/>
      <c r="D8" s="152"/>
      <c r="E8" s="152"/>
      <c r="F8" s="152"/>
      <c r="G8" s="80">
        <v>107206.73</v>
      </c>
    </row>
    <row r="9" spans="1:7" ht="15" x14ac:dyDescent="0.2">
      <c r="A9" s="151" t="s">
        <v>62</v>
      </c>
      <c r="B9" s="152"/>
      <c r="C9" s="152"/>
      <c r="D9" s="152"/>
      <c r="E9" s="152"/>
      <c r="F9" s="152"/>
      <c r="G9" s="80">
        <v>59343.18</v>
      </c>
    </row>
    <row r="10" spans="1:7" ht="15" x14ac:dyDescent="0.2">
      <c r="A10" s="151" t="s">
        <v>63</v>
      </c>
      <c r="B10" s="152"/>
      <c r="C10" s="152"/>
      <c r="D10" s="152"/>
      <c r="E10" s="152"/>
      <c r="F10" s="152"/>
      <c r="G10" s="80">
        <v>129844.85</v>
      </c>
    </row>
    <row r="11" spans="1:7" ht="15" x14ac:dyDescent="0.2">
      <c r="A11" s="151" t="s">
        <v>64</v>
      </c>
      <c r="B11" s="152"/>
      <c r="C11" s="152"/>
      <c r="D11" s="152"/>
      <c r="E11" s="152"/>
      <c r="F11" s="152"/>
      <c r="G11" s="80">
        <v>157924.56</v>
      </c>
    </row>
    <row r="12" spans="1:7" ht="15" x14ac:dyDescent="0.2">
      <c r="A12" s="78"/>
      <c r="B12" s="79"/>
      <c r="C12" s="79"/>
      <c r="D12" s="79"/>
      <c r="E12" s="79"/>
      <c r="F12" s="79"/>
      <c r="G12" s="80"/>
    </row>
    <row r="13" spans="1:7" ht="15.75" x14ac:dyDescent="0.2">
      <c r="A13" s="144" t="s">
        <v>26</v>
      </c>
      <c r="B13" s="145"/>
      <c r="C13" s="145"/>
      <c r="D13" s="145"/>
      <c r="E13" s="145"/>
      <c r="F13" s="145"/>
      <c r="G13" s="81">
        <f>335510.63</f>
        <v>335510.63</v>
      </c>
    </row>
    <row r="14" spans="1:7" ht="15.75" thickBot="1" x14ac:dyDescent="0.25">
      <c r="A14" s="142" t="s">
        <v>65</v>
      </c>
      <c r="B14" s="143"/>
      <c r="C14" s="143"/>
      <c r="D14" s="143"/>
      <c r="E14" s="143"/>
      <c r="F14" s="143"/>
      <c r="G14" s="82">
        <v>335510.63</v>
      </c>
    </row>
    <row r="15" spans="1:7" ht="15" x14ac:dyDescent="0.2">
      <c r="A15" s="75"/>
      <c r="B15" s="75"/>
      <c r="C15" s="75"/>
      <c r="D15" s="75"/>
      <c r="E15" s="75"/>
      <c r="F15" s="75"/>
      <c r="G15" s="76"/>
    </row>
    <row r="16" spans="1:7" ht="13.5" thickBot="1" x14ac:dyDescent="0.25"/>
    <row r="17" spans="1:7" x14ac:dyDescent="0.2">
      <c r="A17" s="146" t="s">
        <v>5</v>
      </c>
      <c r="B17" s="147"/>
      <c r="C17" s="147"/>
      <c r="D17" s="147"/>
      <c r="E17" s="147"/>
      <c r="F17" s="147"/>
      <c r="G17" s="148"/>
    </row>
    <row r="18" spans="1:7" ht="15.75" x14ac:dyDescent="0.2">
      <c r="A18" s="144" t="s">
        <v>25</v>
      </c>
      <c r="B18" s="145"/>
      <c r="C18" s="145"/>
      <c r="D18" s="145"/>
      <c r="E18" s="145"/>
      <c r="F18" s="145"/>
      <c r="G18" s="83">
        <f>32054.4+1003022.29-12351.38-178917.2</f>
        <v>843808.1100000001</v>
      </c>
    </row>
    <row r="19" spans="1:7" x14ac:dyDescent="0.2">
      <c r="A19" s="140" t="s">
        <v>53</v>
      </c>
      <c r="B19" s="141"/>
      <c r="C19" s="141"/>
      <c r="D19" s="141"/>
      <c r="E19" s="141"/>
      <c r="F19" s="141"/>
      <c r="G19" s="84">
        <v>32054.400000000001</v>
      </c>
    </row>
    <row r="20" spans="1:7" x14ac:dyDescent="0.2">
      <c r="A20" s="140" t="s">
        <v>54</v>
      </c>
      <c r="B20" s="141"/>
      <c r="C20" s="141"/>
      <c r="D20" s="141"/>
      <c r="E20" s="141"/>
      <c r="F20" s="141"/>
      <c r="G20" s="84">
        <v>1003022.29</v>
      </c>
    </row>
    <row r="21" spans="1:7" x14ac:dyDescent="0.2">
      <c r="A21" s="140" t="s">
        <v>55</v>
      </c>
      <c r="B21" s="141"/>
      <c r="C21" s="141"/>
      <c r="D21" s="141"/>
      <c r="E21" s="141"/>
      <c r="F21" s="141"/>
      <c r="G21" s="84">
        <v>-12351.38</v>
      </c>
    </row>
    <row r="22" spans="1:7" x14ac:dyDescent="0.2">
      <c r="A22" s="140" t="s">
        <v>56</v>
      </c>
      <c r="B22" s="141"/>
      <c r="C22" s="141"/>
      <c r="D22" s="141"/>
      <c r="E22" s="141"/>
      <c r="F22" s="141"/>
      <c r="G22" s="84">
        <v>-178917.2</v>
      </c>
    </row>
    <row r="23" spans="1:7" x14ac:dyDescent="0.2">
      <c r="A23" s="86"/>
      <c r="B23" s="87"/>
      <c r="C23" s="87"/>
      <c r="D23" s="87"/>
      <c r="E23" s="87"/>
      <c r="F23" s="87"/>
      <c r="G23" s="84"/>
    </row>
    <row r="24" spans="1:7" ht="15.75" x14ac:dyDescent="0.2">
      <c r="A24" s="144" t="s">
        <v>26</v>
      </c>
      <c r="B24" s="145"/>
      <c r="C24" s="145"/>
      <c r="D24" s="145"/>
      <c r="E24" s="145"/>
      <c r="F24" s="145"/>
      <c r="G24" s="83">
        <v>232319.54</v>
      </c>
    </row>
    <row r="25" spans="1:7" ht="13.5" thickBot="1" x14ac:dyDescent="0.25">
      <c r="A25" s="142" t="s">
        <v>50</v>
      </c>
      <c r="B25" s="143"/>
      <c r="C25" s="143"/>
      <c r="D25" s="143"/>
      <c r="E25" s="143"/>
      <c r="F25" s="143"/>
      <c r="G25" s="85">
        <v>232319.54</v>
      </c>
    </row>
  </sheetData>
  <mergeCells count="20">
    <mergeCell ref="A19:F19"/>
    <mergeCell ref="A3:F3"/>
    <mergeCell ref="A13:F13"/>
    <mergeCell ref="A2:G2"/>
    <mergeCell ref="A17:G17"/>
    <mergeCell ref="A18:F18"/>
    <mergeCell ref="A4:F4"/>
    <mergeCell ref="A5:F5"/>
    <mergeCell ref="A6:F6"/>
    <mergeCell ref="A7:F7"/>
    <mergeCell ref="A8:F8"/>
    <mergeCell ref="A9:F9"/>
    <mergeCell ref="A10:F10"/>
    <mergeCell ref="A11:F11"/>
    <mergeCell ref="A14:F14"/>
    <mergeCell ref="A20:F20"/>
    <mergeCell ref="A21:F21"/>
    <mergeCell ref="A22:F22"/>
    <mergeCell ref="A25:F25"/>
    <mergeCell ref="A24:F24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CONTAS&amp;"ARIAL,Normal"&amp;10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Balancete Financeiro</vt:lpstr>
      <vt:lpstr>Planilha1</vt:lpstr>
      <vt:lpstr>'Balancete Financeiro'!Area_de_impressao</vt:lpstr>
      <vt:lpstr>Planilha1!Area_de_impressao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2022-12-21T21:51:40Z</cp:lastPrinted>
  <dcterms:created xsi:type="dcterms:W3CDTF">2016-06-01T16:19:15Z</dcterms:created>
  <dcterms:modified xsi:type="dcterms:W3CDTF">2022-12-22T15:56:07Z</dcterms:modified>
  <cp:category/>
  <cp:contentStatus/>
</cp:coreProperties>
</file>